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подпись'!$11:$12</definedName>
  </definedNames>
  <calcPr fullCalcOnLoad="1"/>
</workbook>
</file>

<file path=xl/sharedStrings.xml><?xml version="1.0" encoding="utf-8"?>
<sst xmlns="http://schemas.openxmlformats.org/spreadsheetml/2006/main" count="175" uniqueCount="168">
  <si>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</si>
  <si>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</si>
  <si>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</si>
  <si>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</si>
  <si>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</si>
  <si>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</si>
  <si>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</si>
  <si>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</si>
  <si>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</si>
  <si>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</si>
  <si>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</si>
  <si>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</si>
  <si>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</si>
  <si>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</si>
  <si>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</si>
  <si>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</si>
  <si>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</si>
  <si>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</si>
  <si>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</si>
  <si>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</si>
  <si>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</si>
  <si>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</si>
  <si>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</si>
  <si>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</si>
  <si>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</si>
  <si>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</si>
  <si>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</si>
  <si>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</si>
  <si>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</si>
  <si>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</si>
  <si>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</si>
  <si>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</si>
  <si>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</si>
  <si>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</si>
  <si>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</si>
  <si>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</si>
  <si>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</si>
  <si>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</si>
  <si>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</si>
  <si>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</si>
  <si>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</si>
  <si>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</si>
  <si>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</si>
  <si>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</si>
  <si>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</si>
  <si>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</si>
  <si>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</si>
  <si>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</si>
  <si>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</si>
  <si>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</si>
  <si>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</si>
  <si>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</si>
  <si>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</si>
  <si>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</si>
  <si>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</si>
  <si>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</si>
  <si>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</si>
  <si>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</si>
  <si>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</si>
  <si>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</si>
  <si>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</si>
  <si>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</si>
  <si>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</si>
  <si>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</si>
  <si>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</si>
  <si>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</si>
  <si>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</si>
  <si>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</si>
  <si>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</si>
  <si>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</si>
  <si>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</si>
  <si>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</si>
  <si>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</si>
  <si>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</si>
  <si>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</si>
  <si>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</si>
  <si>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</si>
  <si>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</si>
  <si>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</si>
  <si>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</si>
  <si>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</si>
  <si>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</si>
  <si>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</si>
  <si>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</si>
  <si>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</si>
  <si>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</si>
  <si>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</si>
  <si>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</si>
  <si>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</si>
  <si>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</si>
  <si>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</si>
  <si>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</si>
  <si>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</si>
  <si>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</si>
  <si>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</si>
  <si>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</si>
  <si>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</si>
  <si>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</si>
  <si>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</si>
  <si>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</si>
  <si>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</si>
  <si>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</si>
  <si>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</si>
  <si>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</si>
  <si>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</si>
  <si>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</si>
  <si>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</si>
  <si>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</si>
  <si>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</si>
  <si>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</si>
  <si>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</si>
  <si>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</si>
  <si>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</si>
  <si>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</si>
  <si>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>0703</t>
  </si>
  <si>
    <t>Начальное профессиональное образование</t>
  </si>
  <si>
    <t>0105</t>
  </si>
  <si>
    <t>Судебная система</t>
  </si>
  <si>
    <t xml:space="preserve">Источники финансирования дефицита бюджета </t>
  </si>
  <si>
    <t>Наименование категории работников</t>
  </si>
  <si>
    <t>Муниципальные служащие</t>
  </si>
  <si>
    <t>Приложение №1</t>
  </si>
  <si>
    <t>Приложение №2</t>
  </si>
  <si>
    <t>1 00 00000 00 0000 000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</si>
  <si>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</si>
  <si>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</si>
  <si>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</si>
  <si>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</si>
  <si>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</si>
  <si>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1 05 02000 00 0000 110</t>
  </si>
  <si>
    <t>1 05 03000 00 0000 110</t>
  </si>
  <si>
    <t>1 05 04000 02 0000 110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</si>
  <si>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</si>
  <si>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</si>
  <si>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</si>
  <si>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Неналоговые доходы</t>
  </si>
  <si>
    <t>1 11 05010 00 0000 120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</si>
  <si>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</si>
  <si>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</si>
  <si>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</si>
  <si>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</si>
  <si>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</si>
  <si>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</si>
  <si>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</si>
  <si>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</si>
  <si>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2 19 00000 00 0000 000</t>
  </si>
  <si>
    <t>доходы,получаемые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</si>
  <si>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</si>
  <si>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бюджетных и автономных учреждений)</t>
  </si>
  <si>
    <t>0406</t>
  </si>
  <si>
    <t>Водное хозяйство</t>
  </si>
  <si>
    <t>Работники муниципальных учреждений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</si>
  <si>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</si>
  <si>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</si>
  <si>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Бюджетные назначения на 2021 год</t>
  </si>
  <si>
    <t>% исполнения 2021 года к 2020 году</t>
  </si>
  <si>
    <t>1 06 04000 02 0000 110</t>
  </si>
  <si>
    <t>транспортный налог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</si>
  <si>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</si>
  <si>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</si>
  <si>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Сведения о численности муниципальных служащих, работников подведомственных муниципальных учреждений и затратах на их денежное содержание (приложение 1) и исполнении бюджета Турковского муниципального района (приложение 2) за 2021 год. (Постановление Главы администрации Турковского муниципального района от 11.08.2008г.№417)</t>
  </si>
  <si>
    <t>Сведения об исполнении бюджета Турковского муниципального  района Саратовской области 
за  2021 год</t>
  </si>
  <si>
    <t>Кассовое исполнение
 за  2020 год</t>
  </si>
  <si>
    <t>Кассовое исполнение
 за  2021 год</t>
  </si>
  <si>
    <t>0502</t>
  </si>
  <si>
    <t>Коммунальное хозяйство</t>
  </si>
  <si>
    <t>Среднесписочная численность работников за  2021 года, человек</t>
  </si>
  <si>
    <t>Кассовые расходы на заработную плату и начисления на нее за   2021 года (тыс.руб)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</si>
</sst>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39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49" fontId="0" fillId="0" borderId="10" xfId="0" applyNumberFormat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horizontal="left" vertical="justify" wrapText="1" indent="3"/>
    </xf>
    <xf numFmtId="0" fontId="0" fillId="0" borderId="10" xfId="0" applyFill="1" applyBorder="1" applyAlignment="1">
      <alignment horizontal="left" vertical="justify" wrapText="1" indent="3"/>
    </xf>
    <xf numFmtId="0" fontId="2" fillId="0" borderId="10" xfId="0" applyFont="1" applyFill="1" applyBorder="1" applyAlignment="1">
      <alignment horizontal="left" vertical="top" wrapText="1" indent="3" readingOrder="1"/>
    </xf>
    <xf numFmtId="0" fontId="0" fillId="0" borderId="10" xfId="0" applyFont="1" applyFill="1" applyBorder="1" applyAlignment="1">
      <alignment horizontal="left" vertical="top" wrapText="1" indent="3" readingOrder="1"/>
    </xf>
    <xf numFmtId="0" fontId="2" fillId="0" borderId="10" xfId="0" applyFont="1" applyFill="1" applyBorder="1" applyAlignment="1">
      <alignment horizontal="left" vertical="top" wrapText="1" indent="3"/>
    </xf>
    <xf numFmtId="0" fontId="0" fillId="0" borderId="10" xfId="0" applyFont="1" applyFill="1" applyBorder="1" applyAlignment="1">
      <alignment horizontal="left" vertical="top" wrapText="1" indent="3"/>
    </xf>
    <xf numFmtId="0" fontId="0" fillId="0" borderId="10" xfId="0" applyFill="1" applyBorder="1" applyAlignment="1">
      <alignment horizontal="left" vertical="top" wrapText="1" indent="3"/>
    </xf>
    <xf numFmtId="0" fontId="0" fillId="0" borderId="10" xfId="0" applyFont="1" applyFill="1" applyBorder="1" applyAlignment="1">
      <alignment horizontal="left" vertical="top" wrapText="1" indent="3" readingOrder="1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 indent="3"/>
    </xf>
    <xf numFmtId="0" fontId="0" fillId="0" borderId="10" xfId="0" applyFont="1" applyFill="1" applyBorder="1" applyAlignment="1">
      <alignment horizontal="left" wrapText="1" indent="3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horizontal="left" wrapText="1" indent="3" readingOrder="1"/>
    </xf>
    <xf numFmtId="0" fontId="2" fillId="0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justify" wrapText="1" indent="3"/>
    </xf>
    <xf numFmtId="0" fontId="0" fillId="0" borderId="10" xfId="0" applyFont="1" applyFill="1" applyBorder="1" applyAlignment="1">
      <alignment horizontal="left" wrapText="1" indent="3" readingOrder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 indent="3"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173" fontId="2" fillId="0" borderId="10" xfId="0" applyNumberFormat="1" applyFont="1" applyFill="1" applyBorder="1" applyAlignment="1">
      <alignment wrapText="1"/>
    </xf>
    <xf numFmtId="0" fontId="3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tabSelected="1" zoomScale="110" zoomScaleNormal="110" zoomScalePageLayoutView="0" workbookViewId="0" topLeftCell="A1">
      <selection activeCell="I9" sqref="I9"/>
    </sheetView>
  </sheetViews>
  <sheetFormatPr defaultColWidth="9.140625" defaultRowHeight="12"/>
  <cols>
    <col min="1" max="1" width="22.28125" style="0" customWidth="1"/>
    <col min="2" max="2" width="48.7109375" style="2" customWidth="1"/>
    <col min="3" max="3" width="17.7109375" style="35" customWidth="1"/>
    <col min="4" max="4" width="16.7109375" style="2" customWidth="1"/>
    <col min="5" max="5" width="16.00390625" style="2" customWidth="1"/>
    <col min="6" max="7" width="14.8515625" style="3" customWidth="1"/>
    <col min="8" max="8" width="8.421875" style="1" customWidth="1"/>
    <col min="9" max="9" width="7.421875" style="1" customWidth="1"/>
    <col min="10" max="10" width="11.7109375" style="1" bestFit="1" customWidth="1"/>
    <col min="11" max="11" width="9.28125" style="1" customWidth="1"/>
  </cols>
  <sheetData>
    <row r="1" spans="1:7" s="1" customFormat="1" ht="66.75" customHeight="1">
      <c r="A1" s="72" t="s">
        <v>160</v>
      </c>
      <c r="B1" s="72"/>
      <c r="C1" s="72"/>
      <c r="D1" s="72"/>
      <c r="E1" s="72"/>
      <c r="F1" s="72"/>
      <c r="G1" s="72"/>
    </row>
    <row r="2" spans="1:7" s="1" customFormat="1" ht="18" customHeight="1">
      <c r="A2" s="73" t="s">
        <v>121</v>
      </c>
      <c r="B2" s="73"/>
      <c r="C2" s="73"/>
      <c r="D2" s="73"/>
      <c r="E2" s="73"/>
      <c r="F2" s="73"/>
      <c r="G2" s="73"/>
    </row>
    <row r="3" spans="1:7" s="1" customFormat="1" ht="45" customHeight="1">
      <c r="A3" s="74" t="s">
        <v>119</v>
      </c>
      <c r="B3" s="75"/>
      <c r="C3" s="74" t="s">
        <v>166</v>
      </c>
      <c r="D3" s="76"/>
      <c r="E3" s="75"/>
      <c r="F3" s="74" t="s">
        <v>167</v>
      </c>
      <c r="G3" s="75"/>
    </row>
    <row r="4" spans="1:7" s="1" customFormat="1" ht="36" customHeight="1">
      <c r="A4" s="74" t="s">
        <v>120</v>
      </c>
      <c r="B4" s="75"/>
      <c r="C4" s="77">
        <v>76</v>
      </c>
      <c r="D4" s="78"/>
      <c r="E4" s="79"/>
      <c r="F4" s="77">
        <v>24489.6</v>
      </c>
      <c r="G4" s="79"/>
    </row>
    <row r="5" spans="1:7" s="1" customFormat="1" ht="37.5" customHeight="1">
      <c r="A5" s="74" t="s">
        <v>151</v>
      </c>
      <c r="B5" s="79"/>
      <c r="C5" s="77">
        <v>493.1</v>
      </c>
      <c r="D5" s="78"/>
      <c r="E5" s="79"/>
      <c r="F5" s="77">
        <v>139970.2</v>
      </c>
      <c r="G5" s="79"/>
    </row>
    <row r="6" spans="1:7" s="1" customFormat="1" ht="20.25" customHeight="1">
      <c r="A6" s="65"/>
      <c r="B6" s="65"/>
      <c r="C6" s="65"/>
      <c r="D6" s="65"/>
      <c r="E6" s="65"/>
      <c r="F6" s="66" t="s">
        <v>122</v>
      </c>
      <c r="G6" s="66"/>
    </row>
    <row r="7" spans="1:7" s="1" customFormat="1" ht="4.5" customHeight="1">
      <c r="A7" s="70" t="s">
        <v>161</v>
      </c>
      <c r="B7" s="70"/>
      <c r="C7" s="70"/>
      <c r="D7" s="70"/>
      <c r="E7" s="70"/>
      <c r="F7" s="70"/>
      <c r="G7" s="70"/>
    </row>
    <row r="8" spans="1:7" s="1" customFormat="1" ht="0.75" customHeight="1">
      <c r="A8" s="70"/>
      <c r="B8" s="70"/>
      <c r="C8" s="70"/>
      <c r="D8" s="70"/>
      <c r="E8" s="70"/>
      <c r="F8" s="70"/>
      <c r="G8" s="70"/>
    </row>
    <row r="9" spans="1:7" ht="46.5" customHeight="1">
      <c r="A9" s="70"/>
      <c r="B9" s="70"/>
      <c r="C9" s="70"/>
      <c r="D9" s="70"/>
      <c r="E9" s="70"/>
      <c r="F9" s="70"/>
      <c r="G9" s="70"/>
    </row>
    <row r="10" spans="1:7" s="1" customFormat="1" ht="11.25">
      <c r="A10" s="71"/>
      <c r="B10" s="71"/>
      <c r="C10" s="71"/>
      <c r="D10" s="71"/>
      <c r="E10" s="71"/>
      <c r="F10" s="71"/>
      <c r="G10" s="71"/>
    </row>
    <row r="11" spans="1:11" s="41" customFormat="1" ht="63" customHeight="1">
      <c r="A11" s="21" t="s">
        <v>47</v>
      </c>
      <c r="B11" s="21" t="s">
        <v>7</v>
      </c>
      <c r="C11" s="21" t="s">
        <v>162</v>
      </c>
      <c r="D11" s="21" t="s">
        <v>154</v>
      </c>
      <c r="E11" s="21" t="s">
        <v>163</v>
      </c>
      <c r="F11" s="21" t="s">
        <v>4</v>
      </c>
      <c r="G11" s="21" t="s">
        <v>155</v>
      </c>
      <c r="H11" s="35"/>
      <c r="I11" s="35"/>
      <c r="J11" s="35"/>
      <c r="K11" s="35"/>
    </row>
    <row r="12" spans="1:11" s="41" customFormat="1" ht="12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35"/>
      <c r="I12" s="35"/>
      <c r="J12" s="35"/>
      <c r="K12" s="35"/>
    </row>
    <row r="13" spans="1:11" s="41" customFormat="1" ht="12" customHeight="1">
      <c r="A13" s="21"/>
      <c r="B13" s="67" t="s">
        <v>5</v>
      </c>
      <c r="C13" s="67"/>
      <c r="D13" s="68"/>
      <c r="E13" s="68"/>
      <c r="F13" s="68"/>
      <c r="G13" s="42"/>
      <c r="H13" s="35"/>
      <c r="I13" s="35"/>
      <c r="J13" s="35"/>
      <c r="K13" s="35"/>
    </row>
    <row r="14" spans="1:11" s="36" customFormat="1" ht="11.25">
      <c r="A14" s="22" t="s">
        <v>123</v>
      </c>
      <c r="B14" s="23" t="s">
        <v>26</v>
      </c>
      <c r="C14" s="4">
        <f>C15+C29</f>
        <v>60536.6</v>
      </c>
      <c r="D14" s="4">
        <f>D15+D29</f>
        <v>86439.5</v>
      </c>
      <c r="E14" s="4">
        <f>E15+E29</f>
        <v>81154.9</v>
      </c>
      <c r="F14" s="9">
        <f>E14/D14*100</f>
        <v>93.88635982392309</v>
      </c>
      <c r="G14" s="9">
        <f>E14/C14*100</f>
        <v>134.0592302838283</v>
      </c>
      <c r="H14" s="35"/>
      <c r="I14" s="35"/>
      <c r="J14" s="35"/>
      <c r="K14" s="35"/>
    </row>
    <row r="15" spans="1:11" s="36" customFormat="1" ht="11.25">
      <c r="A15" s="22"/>
      <c r="B15" s="23" t="s">
        <v>124</v>
      </c>
      <c r="C15" s="4">
        <f>C16+C18+C20+C25</f>
        <v>44173.9</v>
      </c>
      <c r="D15" s="4">
        <f>D16+D18+D20+D24+D25</f>
        <v>59999.7</v>
      </c>
      <c r="E15" s="4">
        <f>E16+E18+E20+E24+E25</f>
        <v>66156.2</v>
      </c>
      <c r="F15" s="9">
        <f aca="true" t="shared" si="0" ref="F15:F29">E15/D15*100</f>
        <v>110.26088463775652</v>
      </c>
      <c r="G15" s="9">
        <f aca="true" t="shared" si="1" ref="G15:G34">E15/C15*100</f>
        <v>149.7630954024888</v>
      </c>
      <c r="H15" s="35"/>
      <c r="I15" s="35"/>
      <c r="J15" s="35"/>
      <c r="K15" s="35"/>
    </row>
    <row r="16" spans="1:11" s="36" customFormat="1" ht="11.25">
      <c r="A16" s="22" t="s">
        <v>31</v>
      </c>
      <c r="B16" s="24" t="s">
        <v>9</v>
      </c>
      <c r="C16" s="4">
        <f>C17</f>
        <v>23934.6</v>
      </c>
      <c r="D16" s="4">
        <f>D17</f>
        <v>25800</v>
      </c>
      <c r="E16" s="4">
        <f>E17</f>
        <v>28325.8</v>
      </c>
      <c r="F16" s="9">
        <f t="shared" si="0"/>
        <v>109.78992248062016</v>
      </c>
      <c r="G16" s="9">
        <f t="shared" si="1"/>
        <v>118.34666131876028</v>
      </c>
      <c r="H16" s="35"/>
      <c r="I16" s="35"/>
      <c r="J16" s="35"/>
      <c r="K16" s="35"/>
    </row>
    <row r="17" spans="1:11" s="36" customFormat="1" ht="11.25">
      <c r="A17" s="22" t="s">
        <v>125</v>
      </c>
      <c r="B17" s="25" t="s">
        <v>126</v>
      </c>
      <c r="C17" s="43">
        <v>23934.6</v>
      </c>
      <c r="D17" s="19">
        <v>25800</v>
      </c>
      <c r="E17" s="20">
        <v>28325.8</v>
      </c>
      <c r="F17" s="9">
        <f t="shared" si="0"/>
        <v>109.78992248062016</v>
      </c>
      <c r="G17" s="9">
        <f t="shared" si="1"/>
        <v>118.34666131876028</v>
      </c>
      <c r="H17" s="35"/>
      <c r="I17" s="35"/>
      <c r="J17" s="35"/>
      <c r="K17" s="35"/>
    </row>
    <row r="18" spans="1:11" s="36" customFormat="1" ht="38.25" customHeight="1">
      <c r="A18" s="22" t="s">
        <v>32</v>
      </c>
      <c r="B18" s="26" t="s">
        <v>10</v>
      </c>
      <c r="C18" s="4">
        <f>C19</f>
        <v>10667.2</v>
      </c>
      <c r="D18" s="4">
        <f>D19</f>
        <v>10890.6</v>
      </c>
      <c r="E18" s="4">
        <f>E19</f>
        <v>12286.3</v>
      </c>
      <c r="F18" s="9">
        <f t="shared" si="0"/>
        <v>112.81563917506841</v>
      </c>
      <c r="G18" s="9">
        <f t="shared" si="1"/>
        <v>115.17830358482075</v>
      </c>
      <c r="H18" s="35"/>
      <c r="I18" s="35"/>
      <c r="J18" s="35"/>
      <c r="K18" s="35"/>
    </row>
    <row r="19" spans="1:11" s="36" customFormat="1" ht="38.25" customHeight="1">
      <c r="A19" s="22" t="s">
        <v>127</v>
      </c>
      <c r="B19" s="27" t="s">
        <v>128</v>
      </c>
      <c r="C19" s="44">
        <v>10667.2</v>
      </c>
      <c r="D19" s="19">
        <v>10890.6</v>
      </c>
      <c r="E19" s="20">
        <v>12286.3</v>
      </c>
      <c r="F19" s="9">
        <f t="shared" si="0"/>
        <v>112.81563917506841</v>
      </c>
      <c r="G19" s="9">
        <f t="shared" si="1"/>
        <v>115.17830358482075</v>
      </c>
      <c r="H19" s="35"/>
      <c r="I19" s="35"/>
      <c r="J19" s="35"/>
      <c r="K19" s="35"/>
    </row>
    <row r="20" spans="1:11" s="36" customFormat="1" ht="11.25">
      <c r="A20" s="22" t="s">
        <v>33</v>
      </c>
      <c r="B20" s="28" t="s">
        <v>11</v>
      </c>
      <c r="C20" s="4">
        <f>C21+C22+C23</f>
        <v>8816.5</v>
      </c>
      <c r="D20" s="4">
        <f>D21+D22+D23</f>
        <v>13066.900000000001</v>
      </c>
      <c r="E20" s="4">
        <f>E21+E22+E23</f>
        <v>13786.900000000001</v>
      </c>
      <c r="F20" s="9">
        <f t="shared" si="0"/>
        <v>105.51010568688824</v>
      </c>
      <c r="G20" s="9">
        <f t="shared" si="1"/>
        <v>156.37611296999944</v>
      </c>
      <c r="H20" s="35"/>
      <c r="I20" s="35"/>
      <c r="J20" s="35"/>
      <c r="K20" s="35"/>
    </row>
    <row r="21" spans="1:11" s="36" customFormat="1" ht="22.5">
      <c r="A21" s="22" t="s">
        <v>129</v>
      </c>
      <c r="B21" s="29" t="s">
        <v>132</v>
      </c>
      <c r="C21" s="33">
        <v>2316.6</v>
      </c>
      <c r="D21" s="19">
        <v>717.7</v>
      </c>
      <c r="E21" s="20">
        <v>717.7</v>
      </c>
      <c r="F21" s="9">
        <f t="shared" si="0"/>
        <v>100</v>
      </c>
      <c r="G21" s="9">
        <f t="shared" si="1"/>
        <v>30.98074764741432</v>
      </c>
      <c r="H21" s="35"/>
      <c r="I21" s="35"/>
      <c r="J21" s="35"/>
      <c r="K21" s="35"/>
    </row>
    <row r="22" spans="1:11" s="36" customFormat="1" ht="11.25">
      <c r="A22" s="22" t="s">
        <v>130</v>
      </c>
      <c r="B22" s="30" t="s">
        <v>133</v>
      </c>
      <c r="C22" s="33">
        <v>6464.1</v>
      </c>
      <c r="D22" s="19">
        <v>11853.5</v>
      </c>
      <c r="E22" s="20">
        <v>12573.5</v>
      </c>
      <c r="F22" s="9">
        <f t="shared" si="0"/>
        <v>106.07415531277682</v>
      </c>
      <c r="G22" s="9">
        <f t="shared" si="1"/>
        <v>194.51277053263408</v>
      </c>
      <c r="H22" s="35"/>
      <c r="I22" s="35"/>
      <c r="J22" s="35"/>
      <c r="K22" s="35"/>
    </row>
    <row r="23" spans="1:11" s="36" customFormat="1" ht="22.5">
      <c r="A23" s="22" t="s">
        <v>131</v>
      </c>
      <c r="B23" s="30" t="s">
        <v>134</v>
      </c>
      <c r="C23" s="33">
        <v>35.8</v>
      </c>
      <c r="D23" s="19">
        <v>495.7</v>
      </c>
      <c r="E23" s="20">
        <v>495.7</v>
      </c>
      <c r="F23" s="9">
        <f t="shared" si="0"/>
        <v>100</v>
      </c>
      <c r="G23" s="9">
        <f t="shared" si="1"/>
        <v>1384.63687150838</v>
      </c>
      <c r="H23" s="35"/>
      <c r="I23" s="35"/>
      <c r="J23" s="35"/>
      <c r="K23" s="35"/>
    </row>
    <row r="24" spans="1:11" s="36" customFormat="1" ht="11.25">
      <c r="A24" s="22" t="s">
        <v>156</v>
      </c>
      <c r="B24" s="30" t="s">
        <v>157</v>
      </c>
      <c r="C24" s="33">
        <v>0</v>
      </c>
      <c r="D24" s="19">
        <v>9391.1</v>
      </c>
      <c r="E24" s="20">
        <v>10906.1</v>
      </c>
      <c r="F24" s="9">
        <f t="shared" si="0"/>
        <v>116.13229547124403</v>
      </c>
      <c r="G24" s="9" t="e">
        <f t="shared" si="1"/>
        <v>#DIV/0!</v>
      </c>
      <c r="H24" s="35"/>
      <c r="I24" s="35"/>
      <c r="J24" s="35"/>
      <c r="K24" s="35"/>
    </row>
    <row r="25" spans="1:11" s="36" customFormat="1" ht="15.75" customHeight="1">
      <c r="A25" s="22" t="s">
        <v>48</v>
      </c>
      <c r="B25" s="28" t="s">
        <v>13</v>
      </c>
      <c r="C25" s="4">
        <v>755.6</v>
      </c>
      <c r="D25" s="4">
        <v>851.1</v>
      </c>
      <c r="E25" s="4">
        <v>851.1</v>
      </c>
      <c r="F25" s="9">
        <f t="shared" si="0"/>
        <v>100</v>
      </c>
      <c r="G25" s="9">
        <f t="shared" si="1"/>
        <v>112.63896241397563</v>
      </c>
      <c r="H25" s="35"/>
      <c r="I25" s="35"/>
      <c r="J25" s="35"/>
      <c r="K25" s="35"/>
    </row>
    <row r="26" spans="1:11" s="36" customFormat="1" ht="1.5" customHeight="1" hidden="1">
      <c r="A26" s="22"/>
      <c r="B26" s="31" t="s">
        <v>12</v>
      </c>
      <c r="C26" s="31"/>
      <c r="D26" s="19"/>
      <c r="E26" s="20"/>
      <c r="F26" s="9" t="e">
        <f t="shared" si="0"/>
        <v>#DIV/0!</v>
      </c>
      <c r="G26" s="9" t="e">
        <f t="shared" si="1"/>
        <v>#DIV/0!</v>
      </c>
      <c r="H26" s="35"/>
      <c r="I26" s="35"/>
      <c r="J26" s="35"/>
      <c r="K26" s="35"/>
    </row>
    <row r="27" spans="1:11" s="45" customFormat="1" ht="11.25" customHeight="1" hidden="1">
      <c r="A27" s="32"/>
      <c r="B27" s="33" t="s">
        <v>13</v>
      </c>
      <c r="C27" s="33"/>
      <c r="D27" s="19"/>
      <c r="E27" s="20"/>
      <c r="F27" s="9" t="e">
        <f t="shared" si="0"/>
        <v>#DIV/0!</v>
      </c>
      <c r="G27" s="9" t="e">
        <f t="shared" si="1"/>
        <v>#DIV/0!</v>
      </c>
      <c r="H27" s="35"/>
      <c r="I27" s="35"/>
      <c r="J27" s="35"/>
      <c r="K27" s="35"/>
    </row>
    <row r="28" spans="1:11" s="36" customFormat="1" ht="2.25" customHeight="1" hidden="1">
      <c r="A28" s="22"/>
      <c r="B28" s="33" t="s">
        <v>14</v>
      </c>
      <c r="C28" s="33"/>
      <c r="D28" s="19"/>
      <c r="E28" s="20"/>
      <c r="F28" s="9" t="e">
        <f t="shared" si="0"/>
        <v>#DIV/0!</v>
      </c>
      <c r="G28" s="9" t="e">
        <f t="shared" si="1"/>
        <v>#DIV/0!</v>
      </c>
      <c r="H28" s="35"/>
      <c r="I28" s="35"/>
      <c r="J28" s="35"/>
      <c r="K28" s="35"/>
    </row>
    <row r="29" spans="1:11" s="36" customFormat="1" ht="15" customHeight="1">
      <c r="A29" s="22"/>
      <c r="B29" s="28" t="s">
        <v>135</v>
      </c>
      <c r="C29" s="4">
        <f>C30+C35+C36+C37+C41+C42</f>
        <v>16362.699999999999</v>
      </c>
      <c r="D29" s="4">
        <f>D30+D35+D36+D37+D41+D42</f>
        <v>26439.8</v>
      </c>
      <c r="E29" s="4">
        <f>E30+E35+E36+E37+E41+E42</f>
        <v>14998.699999999999</v>
      </c>
      <c r="F29" s="9">
        <f t="shared" si="0"/>
        <v>56.727736215856396</v>
      </c>
      <c r="G29" s="9">
        <f t="shared" si="1"/>
        <v>91.66396743813674</v>
      </c>
      <c r="H29" s="35"/>
      <c r="I29" s="35"/>
      <c r="J29" s="35"/>
      <c r="K29" s="35"/>
    </row>
    <row r="30" spans="1:11" s="36" customFormat="1" ht="35.25" customHeight="1">
      <c r="A30" s="22" t="s">
        <v>34</v>
      </c>
      <c r="B30" s="28" t="s">
        <v>15</v>
      </c>
      <c r="C30" s="4">
        <f>C32+C33+C34</f>
        <v>4194.9</v>
      </c>
      <c r="D30" s="4">
        <f>D32+D33+D34</f>
        <v>2300</v>
      </c>
      <c r="E30" s="4">
        <f>E32+E33+E34</f>
        <v>2160.4</v>
      </c>
      <c r="F30" s="9">
        <f aca="true" t="shared" si="2" ref="F30:F41">E30/D30*100</f>
        <v>93.9304347826087</v>
      </c>
      <c r="G30" s="9">
        <f t="shared" si="1"/>
        <v>51.500631719468885</v>
      </c>
      <c r="H30" s="35"/>
      <c r="I30" s="35"/>
      <c r="J30" s="35"/>
      <c r="K30" s="35"/>
    </row>
    <row r="31" spans="1:11" s="36" customFormat="1" ht="22.5" customHeight="1" hidden="1">
      <c r="A31" s="22"/>
      <c r="B31" s="33" t="s">
        <v>16</v>
      </c>
      <c r="C31" s="33"/>
      <c r="D31" s="19"/>
      <c r="E31" s="20"/>
      <c r="F31" s="9" t="e">
        <f t="shared" si="2"/>
        <v>#DIV/0!</v>
      </c>
      <c r="G31" s="9" t="e">
        <f t="shared" si="1"/>
        <v>#DIV/0!</v>
      </c>
      <c r="H31" s="35"/>
      <c r="I31" s="35"/>
      <c r="J31" s="35"/>
      <c r="K31" s="35"/>
    </row>
    <row r="32" spans="1:11" s="36" customFormat="1" ht="63" customHeight="1">
      <c r="A32" s="22" t="s">
        <v>136</v>
      </c>
      <c r="B32" s="30" t="s">
        <v>146</v>
      </c>
      <c r="C32" s="33">
        <v>3705.7</v>
      </c>
      <c r="D32" s="19">
        <v>1812</v>
      </c>
      <c r="E32" s="20">
        <v>1690.7</v>
      </c>
      <c r="F32" s="9">
        <f t="shared" si="2"/>
        <v>93.30573951434879</v>
      </c>
      <c r="G32" s="9">
        <f t="shared" si="1"/>
        <v>45.62430849771973</v>
      </c>
      <c r="H32" s="35"/>
      <c r="I32" s="35"/>
      <c r="J32" s="35"/>
      <c r="K32" s="35"/>
    </row>
    <row r="33" spans="1:11" s="36" customFormat="1" ht="84.75" customHeight="1">
      <c r="A33" s="22" t="s">
        <v>147</v>
      </c>
      <c r="B33" s="30" t="s">
        <v>148</v>
      </c>
      <c r="C33" s="33">
        <v>478.4</v>
      </c>
      <c r="D33" s="19">
        <v>462</v>
      </c>
      <c r="E33" s="20">
        <v>468.6</v>
      </c>
      <c r="F33" s="9">
        <f t="shared" si="2"/>
        <v>101.42857142857142</v>
      </c>
      <c r="G33" s="9">
        <f t="shared" si="1"/>
        <v>97.95150501672242</v>
      </c>
      <c r="H33" s="35"/>
      <c r="I33" s="35"/>
      <c r="J33" s="35"/>
      <c r="K33" s="35"/>
    </row>
    <row r="34" spans="1:11" s="36" customFormat="1" ht="45" customHeight="1">
      <c r="A34" s="22" t="s">
        <v>158</v>
      </c>
      <c r="B34" s="30" t="s">
        <v>159</v>
      </c>
      <c r="C34" s="33">
        <v>10.8</v>
      </c>
      <c r="D34" s="19">
        <v>26</v>
      </c>
      <c r="E34" s="20">
        <v>1.1</v>
      </c>
      <c r="F34" s="9">
        <f t="shared" si="2"/>
        <v>4.230769230769231</v>
      </c>
      <c r="G34" s="9">
        <f t="shared" si="1"/>
        <v>10.185185185185187</v>
      </c>
      <c r="H34" s="35"/>
      <c r="I34" s="35"/>
      <c r="J34" s="35"/>
      <c r="K34" s="35"/>
    </row>
    <row r="35" spans="1:11" s="45" customFormat="1" ht="28.5" customHeight="1">
      <c r="A35" s="32" t="s">
        <v>49</v>
      </c>
      <c r="B35" s="28" t="s">
        <v>16</v>
      </c>
      <c r="C35" s="28">
        <v>18.6</v>
      </c>
      <c r="D35" s="4">
        <v>16.2</v>
      </c>
      <c r="E35" s="4">
        <v>16.2</v>
      </c>
      <c r="F35" s="9">
        <f t="shared" si="2"/>
        <v>100</v>
      </c>
      <c r="G35" s="9">
        <f aca="true" t="shared" si="3" ref="G35:G42">E35/C35*100</f>
        <v>87.09677419354837</v>
      </c>
      <c r="H35" s="35"/>
      <c r="I35" s="35"/>
      <c r="J35" s="35"/>
      <c r="K35" s="35"/>
    </row>
    <row r="36" spans="1:11" s="45" customFormat="1" ht="23.25" customHeight="1">
      <c r="A36" s="32" t="s">
        <v>50</v>
      </c>
      <c r="B36" s="28" t="s">
        <v>51</v>
      </c>
      <c r="C36" s="28">
        <v>45.9</v>
      </c>
      <c r="D36" s="4">
        <v>25.8</v>
      </c>
      <c r="E36" s="4">
        <v>25.8</v>
      </c>
      <c r="F36" s="9">
        <f t="shared" si="2"/>
        <v>100</v>
      </c>
      <c r="G36" s="9">
        <f t="shared" si="3"/>
        <v>56.209150326797385</v>
      </c>
      <c r="H36" s="35"/>
      <c r="I36" s="35"/>
      <c r="J36" s="35"/>
      <c r="K36" s="35"/>
    </row>
    <row r="37" spans="1:11" s="36" customFormat="1" ht="23.25" customHeight="1">
      <c r="A37" s="32" t="s">
        <v>35</v>
      </c>
      <c r="B37" s="28" t="s">
        <v>17</v>
      </c>
      <c r="C37" s="46">
        <v>11891.5</v>
      </c>
      <c r="D37" s="4">
        <v>23707</v>
      </c>
      <c r="E37" s="4">
        <v>12390.3</v>
      </c>
      <c r="F37" s="9">
        <f t="shared" si="2"/>
        <v>52.264310119374024</v>
      </c>
      <c r="G37" s="9">
        <f t="shared" si="3"/>
        <v>104.19459277635286</v>
      </c>
      <c r="H37" s="35"/>
      <c r="I37" s="35"/>
      <c r="J37" s="35"/>
      <c r="K37" s="35"/>
    </row>
    <row r="38" spans="1:11" s="36" customFormat="1" ht="11.25" customHeight="1" hidden="1">
      <c r="A38" s="32"/>
      <c r="B38" s="28" t="s">
        <v>18</v>
      </c>
      <c r="C38" s="28"/>
      <c r="D38" s="4"/>
      <c r="E38" s="4"/>
      <c r="F38" s="9" t="e">
        <f t="shared" si="2"/>
        <v>#DIV/0!</v>
      </c>
      <c r="G38" s="9" t="e">
        <f t="shared" si="3"/>
        <v>#DIV/0!</v>
      </c>
      <c r="H38" s="35"/>
      <c r="I38" s="35"/>
      <c r="J38" s="35"/>
      <c r="K38" s="35"/>
    </row>
    <row r="39" spans="1:11" s="36" customFormat="1" ht="11.25" customHeight="1" hidden="1">
      <c r="A39" s="32"/>
      <c r="B39" s="28" t="s">
        <v>19</v>
      </c>
      <c r="C39" s="28"/>
      <c r="D39" s="4"/>
      <c r="E39" s="4"/>
      <c r="F39" s="9" t="e">
        <f t="shared" si="2"/>
        <v>#DIV/0!</v>
      </c>
      <c r="G39" s="9" t="e">
        <f t="shared" si="3"/>
        <v>#DIV/0!</v>
      </c>
      <c r="H39" s="35"/>
      <c r="I39" s="35"/>
      <c r="J39" s="35"/>
      <c r="K39" s="35"/>
    </row>
    <row r="40" spans="1:11" s="36" customFormat="1" ht="11.25" customHeight="1" hidden="1">
      <c r="A40" s="32"/>
      <c r="B40" s="28" t="s">
        <v>20</v>
      </c>
      <c r="C40" s="28"/>
      <c r="D40" s="4"/>
      <c r="E40" s="4"/>
      <c r="F40" s="9" t="e">
        <f t="shared" si="2"/>
        <v>#DIV/0!</v>
      </c>
      <c r="G40" s="9" t="e">
        <f t="shared" si="3"/>
        <v>#DIV/0!</v>
      </c>
      <c r="H40" s="35"/>
      <c r="I40" s="35"/>
      <c r="J40" s="35"/>
      <c r="K40" s="35"/>
    </row>
    <row r="41" spans="1:11" s="36" customFormat="1" ht="11.25">
      <c r="A41" s="32" t="s">
        <v>52</v>
      </c>
      <c r="B41" s="28" t="s">
        <v>19</v>
      </c>
      <c r="C41" s="28">
        <v>211.8</v>
      </c>
      <c r="D41" s="4">
        <v>72</v>
      </c>
      <c r="E41" s="4">
        <v>87.2</v>
      </c>
      <c r="F41" s="9">
        <f t="shared" si="2"/>
        <v>121.11111111111113</v>
      </c>
      <c r="G41" s="9">
        <f t="shared" si="3"/>
        <v>41.170915958451374</v>
      </c>
      <c r="H41" s="35"/>
      <c r="I41" s="35"/>
      <c r="J41" s="35"/>
      <c r="K41" s="35"/>
    </row>
    <row r="42" spans="1:11" s="36" customFormat="1" ht="11.25">
      <c r="A42" s="32" t="s">
        <v>53</v>
      </c>
      <c r="B42" s="28" t="s">
        <v>20</v>
      </c>
      <c r="C42" s="28">
        <v>0</v>
      </c>
      <c r="D42" s="4">
        <v>318.8</v>
      </c>
      <c r="E42" s="4">
        <v>318.8</v>
      </c>
      <c r="F42" s="9">
        <v>0</v>
      </c>
      <c r="G42" s="9" t="e">
        <f t="shared" si="3"/>
        <v>#DIV/0!</v>
      </c>
      <c r="H42" s="35"/>
      <c r="I42" s="35"/>
      <c r="J42" s="35"/>
      <c r="K42" s="35"/>
    </row>
    <row r="43" spans="1:11" s="36" customFormat="1" ht="11.25">
      <c r="A43" s="22" t="s">
        <v>37</v>
      </c>
      <c r="B43" s="39" t="s">
        <v>27</v>
      </c>
      <c r="C43" s="4">
        <f>C44+C45+C46+C47+C48</f>
        <v>224863.69999999998</v>
      </c>
      <c r="D43" s="4">
        <f>D44+D45+D46+D47+D48+D49</f>
        <v>248419.5</v>
      </c>
      <c r="E43" s="4">
        <f>E44+E45+E46+E47+E48</f>
        <v>235932.40000000002</v>
      </c>
      <c r="F43" s="9">
        <f aca="true" t="shared" si="4" ref="F43:F52">E43/D43*100</f>
        <v>94.97338171922898</v>
      </c>
      <c r="G43" s="9">
        <f>E43/C43*100</f>
        <v>104.92240410524244</v>
      </c>
      <c r="H43" s="35"/>
      <c r="I43" s="35"/>
      <c r="J43" s="35"/>
      <c r="K43" s="35"/>
    </row>
    <row r="44" spans="1:11" s="36" customFormat="1" ht="24" customHeight="1">
      <c r="A44" s="22" t="s">
        <v>137</v>
      </c>
      <c r="B44" s="30" t="s">
        <v>138</v>
      </c>
      <c r="C44" s="34">
        <v>61252.9</v>
      </c>
      <c r="D44" s="19">
        <v>64120.5</v>
      </c>
      <c r="E44" s="20">
        <v>64120.5</v>
      </c>
      <c r="F44" s="9">
        <f t="shared" si="4"/>
        <v>100</v>
      </c>
      <c r="G44" s="9">
        <f aca="true" t="shared" si="5" ref="G44:G95">E44/C44*100</f>
        <v>104.68157426015748</v>
      </c>
      <c r="H44" s="35"/>
      <c r="I44" s="35"/>
      <c r="J44" s="35"/>
      <c r="K44" s="35"/>
    </row>
    <row r="45" spans="1:11" s="36" customFormat="1" ht="36.75" customHeight="1">
      <c r="A45" s="22" t="s">
        <v>139</v>
      </c>
      <c r="B45" s="30" t="s">
        <v>140</v>
      </c>
      <c r="C45" s="34">
        <v>34721.9</v>
      </c>
      <c r="D45" s="19">
        <v>36047.2</v>
      </c>
      <c r="E45" s="20">
        <v>26645.6</v>
      </c>
      <c r="F45" s="9">
        <f t="shared" si="4"/>
        <v>73.91864000532635</v>
      </c>
      <c r="G45" s="9">
        <f t="shared" si="5"/>
        <v>76.74004014757256</v>
      </c>
      <c r="H45" s="35"/>
      <c r="I45" s="35"/>
      <c r="J45" s="35"/>
      <c r="K45" s="35"/>
    </row>
    <row r="46" spans="1:11" s="36" customFormat="1" ht="22.5" customHeight="1">
      <c r="A46" s="22" t="s">
        <v>141</v>
      </c>
      <c r="B46" s="30" t="s">
        <v>142</v>
      </c>
      <c r="C46" s="34">
        <v>120470.7</v>
      </c>
      <c r="D46" s="19">
        <v>137403</v>
      </c>
      <c r="E46" s="20">
        <v>134319.1</v>
      </c>
      <c r="F46" s="9">
        <f t="shared" si="4"/>
        <v>97.75558030028458</v>
      </c>
      <c r="G46" s="9"/>
      <c r="H46" s="35"/>
      <c r="I46" s="35"/>
      <c r="J46" s="35"/>
      <c r="K46" s="35"/>
    </row>
    <row r="47" spans="1:11" s="36" customFormat="1" ht="15" customHeight="1">
      <c r="A47" s="22" t="s">
        <v>143</v>
      </c>
      <c r="B47" s="30" t="s">
        <v>144</v>
      </c>
      <c r="C47" s="34">
        <v>8414.9</v>
      </c>
      <c r="D47" s="19">
        <v>10848.8</v>
      </c>
      <c r="E47" s="20">
        <v>10847.2</v>
      </c>
      <c r="F47" s="9">
        <f t="shared" si="4"/>
        <v>99.98525182508666</v>
      </c>
      <c r="G47" s="9"/>
      <c r="H47" s="35"/>
      <c r="I47" s="35"/>
      <c r="J47" s="35"/>
      <c r="K47" s="35"/>
    </row>
    <row r="48" spans="1:11" s="36" customFormat="1" ht="63.75" customHeight="1">
      <c r="A48" s="37" t="s">
        <v>152</v>
      </c>
      <c r="B48" s="28" t="s">
        <v>153</v>
      </c>
      <c r="C48" s="34">
        <v>3.3</v>
      </c>
      <c r="D48" s="19">
        <v>0</v>
      </c>
      <c r="E48" s="20">
        <v>0</v>
      </c>
      <c r="F48" s="9" t="e">
        <f t="shared" si="4"/>
        <v>#DIV/0!</v>
      </c>
      <c r="G48" s="9"/>
      <c r="H48" s="35"/>
      <c r="I48" s="35"/>
      <c r="J48" s="35"/>
      <c r="K48" s="35"/>
    </row>
    <row r="49" spans="1:11" s="36" customFormat="1" ht="45.75" customHeight="1">
      <c r="A49" s="22" t="s">
        <v>145</v>
      </c>
      <c r="B49" s="26" t="s">
        <v>36</v>
      </c>
      <c r="C49" s="38">
        <v>0</v>
      </c>
      <c r="D49" s="19">
        <v>0</v>
      </c>
      <c r="E49" s="20">
        <v>0</v>
      </c>
      <c r="F49" s="9" t="e">
        <f t="shared" si="4"/>
        <v>#DIV/0!</v>
      </c>
      <c r="G49" s="9" t="e">
        <f t="shared" si="5"/>
        <v>#DIV/0!</v>
      </c>
      <c r="H49" s="35"/>
      <c r="I49" s="35"/>
      <c r="J49" s="35"/>
      <c r="K49" s="35"/>
    </row>
    <row r="50" spans="1:11" s="36" customFormat="1" ht="38.25" customHeight="1" hidden="1">
      <c r="A50" s="22"/>
      <c r="B50" s="33" t="s">
        <v>24</v>
      </c>
      <c r="C50" s="33"/>
      <c r="D50" s="19"/>
      <c r="E50" s="20"/>
      <c r="F50" s="9" t="e">
        <f t="shared" si="4"/>
        <v>#DIV/0!</v>
      </c>
      <c r="G50" s="9" t="e">
        <f t="shared" si="5"/>
        <v>#DIV/0!</v>
      </c>
      <c r="H50" s="35"/>
      <c r="I50" s="35"/>
      <c r="J50" s="35"/>
      <c r="K50" s="35"/>
    </row>
    <row r="51" spans="1:11" s="36" customFormat="1" ht="0.75" customHeight="1" hidden="1">
      <c r="A51" s="22"/>
      <c r="B51" s="33" t="s">
        <v>25</v>
      </c>
      <c r="C51" s="33"/>
      <c r="D51" s="19"/>
      <c r="E51" s="20"/>
      <c r="F51" s="9" t="e">
        <f t="shared" si="4"/>
        <v>#DIV/0!</v>
      </c>
      <c r="G51" s="9" t="e">
        <f t="shared" si="5"/>
        <v>#DIV/0!</v>
      </c>
      <c r="H51" s="35"/>
      <c r="I51" s="35"/>
      <c r="J51" s="35"/>
      <c r="K51" s="35"/>
    </row>
    <row r="52" spans="1:11" s="36" customFormat="1" ht="11.25">
      <c r="A52" s="22"/>
      <c r="B52" s="39" t="s">
        <v>28</v>
      </c>
      <c r="C52" s="40">
        <f>C14+C43</f>
        <v>285400.3</v>
      </c>
      <c r="D52" s="40">
        <f>D14+D43</f>
        <v>334859</v>
      </c>
      <c r="E52" s="40">
        <f>E14+E43</f>
        <v>317087.30000000005</v>
      </c>
      <c r="F52" s="9">
        <f t="shared" si="4"/>
        <v>94.69278114071894</v>
      </c>
      <c r="G52" s="9">
        <f t="shared" si="5"/>
        <v>111.10265125860066</v>
      </c>
      <c r="H52" s="35"/>
      <c r="I52" s="35"/>
      <c r="J52" s="35"/>
      <c r="K52" s="35"/>
    </row>
    <row r="53" spans="1:7" ht="11.25">
      <c r="A53" s="6"/>
      <c r="B53" s="69" t="s">
        <v>1</v>
      </c>
      <c r="C53" s="69"/>
      <c r="D53" s="69"/>
      <c r="E53" s="69"/>
      <c r="F53" s="69"/>
      <c r="G53" s="7" t="s">
        <v>101</v>
      </c>
    </row>
    <row r="54" spans="1:7" ht="11.25">
      <c r="A54" s="11" t="s">
        <v>38</v>
      </c>
      <c r="B54" s="8" t="s">
        <v>0</v>
      </c>
      <c r="C54" s="4">
        <f>SUM(C55:C60)</f>
        <v>32822</v>
      </c>
      <c r="D54" s="4">
        <f>SUM(D55:D60)</f>
        <v>39119.1</v>
      </c>
      <c r="E54" s="4">
        <f>SUM(E55:E60)</f>
        <v>38353.9</v>
      </c>
      <c r="F54" s="14">
        <f>E54/D54*100</f>
        <v>98.04392227837553</v>
      </c>
      <c r="G54" s="7">
        <f t="shared" si="5"/>
        <v>116.85424410456402</v>
      </c>
    </row>
    <row r="55" spans="1:7" ht="33.75">
      <c r="A55" s="12" t="s">
        <v>110</v>
      </c>
      <c r="B55" s="13" t="s">
        <v>111</v>
      </c>
      <c r="C55" s="5">
        <v>1523.8</v>
      </c>
      <c r="D55" s="5">
        <v>2013.5</v>
      </c>
      <c r="E55" s="5">
        <v>2010.2</v>
      </c>
      <c r="F55" s="14">
        <f>E55/D55*100</f>
        <v>99.83610628259251</v>
      </c>
      <c r="G55" s="18">
        <f t="shared" si="5"/>
        <v>131.92019950124688</v>
      </c>
    </row>
    <row r="56" spans="1:7" ht="45">
      <c r="A56" s="12" t="s">
        <v>102</v>
      </c>
      <c r="B56" s="10" t="s">
        <v>103</v>
      </c>
      <c r="C56" s="5">
        <v>13609.1</v>
      </c>
      <c r="D56" s="5">
        <v>16460.3</v>
      </c>
      <c r="E56" s="5">
        <v>16189.7</v>
      </c>
      <c r="F56" s="14">
        <f>E56/D56*100</f>
        <v>98.3560445435381</v>
      </c>
      <c r="G56" s="18">
        <f t="shared" si="5"/>
        <v>118.96231198242353</v>
      </c>
    </row>
    <row r="57" spans="1:7" ht="11.25">
      <c r="A57" s="17" t="s">
        <v>116</v>
      </c>
      <c r="B57" s="10" t="s">
        <v>117</v>
      </c>
      <c r="C57" s="5">
        <v>6.3</v>
      </c>
      <c r="D57" s="5">
        <v>2.6</v>
      </c>
      <c r="E57" s="5">
        <v>2.6</v>
      </c>
      <c r="F57" s="14"/>
      <c r="G57" s="18"/>
    </row>
    <row r="58" spans="1:7" ht="33.75">
      <c r="A58" s="17" t="s">
        <v>104</v>
      </c>
      <c r="B58" s="10" t="s">
        <v>105</v>
      </c>
      <c r="C58" s="5">
        <v>5776.6</v>
      </c>
      <c r="D58" s="5">
        <v>6543.6</v>
      </c>
      <c r="E58" s="5">
        <v>6477.8</v>
      </c>
      <c r="F58" s="14">
        <f>E58/D58*100</f>
        <v>98.99443731279418</v>
      </c>
      <c r="G58" s="18">
        <f t="shared" si="5"/>
        <v>112.13862825883739</v>
      </c>
    </row>
    <row r="59" spans="1:7" ht="11.25">
      <c r="A59" s="17" t="s">
        <v>112</v>
      </c>
      <c r="B59" s="10" t="s">
        <v>113</v>
      </c>
      <c r="C59" s="5">
        <v>0</v>
      </c>
      <c r="D59" s="5">
        <v>0</v>
      </c>
      <c r="E59" s="5">
        <v>0</v>
      </c>
      <c r="F59" s="14" t="e">
        <f>E59/D59*100</f>
        <v>#DIV/0!</v>
      </c>
      <c r="G59" s="18" t="e">
        <f t="shared" si="5"/>
        <v>#DIV/0!</v>
      </c>
    </row>
    <row r="60" spans="1:7" ht="11.25">
      <c r="A60" s="12" t="s">
        <v>42</v>
      </c>
      <c r="B60" s="13" t="s">
        <v>43</v>
      </c>
      <c r="C60" s="57">
        <v>11906.2</v>
      </c>
      <c r="D60" s="5">
        <v>14099.1</v>
      </c>
      <c r="E60" s="5">
        <v>13673.6</v>
      </c>
      <c r="F60" s="14">
        <f aca="true" t="shared" si="6" ref="F60:F95">E60/D60*100</f>
        <v>96.98207687015483</v>
      </c>
      <c r="G60" s="18">
        <f t="shared" si="5"/>
        <v>114.8443668004905</v>
      </c>
    </row>
    <row r="61" spans="1:7" ht="22.5">
      <c r="A61" s="11" t="s">
        <v>56</v>
      </c>
      <c r="B61" s="8" t="s">
        <v>55</v>
      </c>
      <c r="C61" s="39">
        <f>SUM(C62:C62)</f>
        <v>1474.2</v>
      </c>
      <c r="D61" s="8">
        <f>SUM(D62:D62)</f>
        <v>1659.3</v>
      </c>
      <c r="E61" s="8">
        <f>SUM(E62:E62)</f>
        <v>1623.8</v>
      </c>
      <c r="F61" s="9">
        <f t="shared" si="6"/>
        <v>97.86054360272404</v>
      </c>
      <c r="G61" s="7">
        <f t="shared" si="5"/>
        <v>110.14787681454348</v>
      </c>
    </row>
    <row r="62" spans="1:7" ht="33.75">
      <c r="A62" s="12" t="s">
        <v>57</v>
      </c>
      <c r="B62" s="10" t="s">
        <v>58</v>
      </c>
      <c r="C62" s="57">
        <v>1474.2</v>
      </c>
      <c r="D62" s="5">
        <v>1659.3</v>
      </c>
      <c r="E62" s="5">
        <v>1623.8</v>
      </c>
      <c r="F62" s="14">
        <f t="shared" si="6"/>
        <v>97.86054360272404</v>
      </c>
      <c r="G62" s="18">
        <f t="shared" si="5"/>
        <v>110.14787681454348</v>
      </c>
    </row>
    <row r="63" spans="1:7" ht="11.25">
      <c r="A63" s="11" t="s">
        <v>39</v>
      </c>
      <c r="B63" s="8" t="s">
        <v>6</v>
      </c>
      <c r="C63" s="4">
        <f>SUM(C64:C67)</f>
        <v>17750.300000000003</v>
      </c>
      <c r="D63" s="4">
        <f>SUM(D64:D67)</f>
        <v>24824.5</v>
      </c>
      <c r="E63" s="4">
        <f>SUM(E64:E67)</f>
        <v>23552.100000000002</v>
      </c>
      <c r="F63" s="9">
        <f t="shared" si="6"/>
        <v>94.87441841728939</v>
      </c>
      <c r="G63" s="7">
        <v>0</v>
      </c>
    </row>
    <row r="64" spans="1:7" ht="11.25">
      <c r="A64" s="12" t="s">
        <v>106</v>
      </c>
      <c r="B64" s="10" t="s">
        <v>107</v>
      </c>
      <c r="C64" s="5">
        <v>0</v>
      </c>
      <c r="D64" s="5">
        <v>32</v>
      </c>
      <c r="E64" s="5">
        <v>0</v>
      </c>
      <c r="F64" s="14">
        <f t="shared" si="6"/>
        <v>0</v>
      </c>
      <c r="G64" s="18">
        <v>0</v>
      </c>
    </row>
    <row r="65" spans="1:7" ht="11.25">
      <c r="A65" s="17" t="s">
        <v>149</v>
      </c>
      <c r="B65" s="10" t="s">
        <v>150</v>
      </c>
      <c r="C65" s="5">
        <v>0</v>
      </c>
      <c r="D65" s="5">
        <v>0</v>
      </c>
      <c r="E65" s="5">
        <v>0</v>
      </c>
      <c r="F65" s="14" t="e">
        <f t="shared" si="6"/>
        <v>#DIV/0!</v>
      </c>
      <c r="G65" s="18"/>
    </row>
    <row r="66" spans="1:11" s="15" customFormat="1" ht="11.25">
      <c r="A66" s="12" t="s">
        <v>44</v>
      </c>
      <c r="B66" s="13" t="s">
        <v>45</v>
      </c>
      <c r="C66" s="5">
        <v>16867.4</v>
      </c>
      <c r="D66" s="5">
        <v>24046.6</v>
      </c>
      <c r="E66" s="5">
        <v>22806.2</v>
      </c>
      <c r="F66" s="14">
        <f t="shared" si="6"/>
        <v>94.84168240000666</v>
      </c>
      <c r="G66" s="18">
        <v>0</v>
      </c>
      <c r="H66" s="1"/>
      <c r="I66" s="1"/>
      <c r="J66" s="1"/>
      <c r="K66" s="1"/>
    </row>
    <row r="67" spans="1:11" s="15" customFormat="1" ht="11.25">
      <c r="A67" s="17" t="s">
        <v>108</v>
      </c>
      <c r="B67" s="10" t="s">
        <v>109</v>
      </c>
      <c r="C67" s="5">
        <v>882.9</v>
      </c>
      <c r="D67" s="5">
        <v>745.9</v>
      </c>
      <c r="E67" s="5">
        <v>745.9</v>
      </c>
      <c r="F67" s="14">
        <f t="shared" si="6"/>
        <v>100</v>
      </c>
      <c r="G67" s="18">
        <v>0</v>
      </c>
      <c r="H67" s="1"/>
      <c r="I67" s="1"/>
      <c r="J67" s="1"/>
      <c r="K67" s="1"/>
    </row>
    <row r="68" spans="1:7" ht="11.25">
      <c r="A68" s="11" t="s">
        <v>40</v>
      </c>
      <c r="B68" s="8" t="s">
        <v>8</v>
      </c>
      <c r="C68" s="4">
        <f>SUM(C69:C70)</f>
        <v>4021.2</v>
      </c>
      <c r="D68" s="4">
        <f>SUM(D69:D70)</f>
        <v>3742.9</v>
      </c>
      <c r="E68" s="4">
        <f>SUM(E69:E70)</f>
        <v>3739.8</v>
      </c>
      <c r="F68" s="9">
        <f t="shared" si="6"/>
        <v>99.91717652087954</v>
      </c>
      <c r="G68" s="7">
        <v>0</v>
      </c>
    </row>
    <row r="69" spans="1:11" s="15" customFormat="1" ht="11.25">
      <c r="A69" s="17" t="s">
        <v>59</v>
      </c>
      <c r="B69" s="10" t="s">
        <v>60</v>
      </c>
      <c r="C69" s="57">
        <v>21.2</v>
      </c>
      <c r="D69" s="5">
        <v>42.9</v>
      </c>
      <c r="E69" s="5">
        <v>39.8</v>
      </c>
      <c r="F69" s="14">
        <f t="shared" si="6"/>
        <v>92.77389277389277</v>
      </c>
      <c r="G69" s="7">
        <v>0</v>
      </c>
      <c r="H69" s="1"/>
      <c r="I69" s="1"/>
      <c r="J69" s="1"/>
      <c r="K69" s="1"/>
    </row>
    <row r="70" spans="1:11" s="15" customFormat="1" ht="11.25">
      <c r="A70" s="17" t="s">
        <v>164</v>
      </c>
      <c r="B70" s="10" t="s">
        <v>165</v>
      </c>
      <c r="C70" s="57">
        <v>4000</v>
      </c>
      <c r="D70" s="5">
        <v>3700</v>
      </c>
      <c r="E70" s="5">
        <v>3700</v>
      </c>
      <c r="F70" s="14">
        <f t="shared" si="6"/>
        <v>100</v>
      </c>
      <c r="G70" s="7"/>
      <c r="H70" s="1"/>
      <c r="I70" s="1"/>
      <c r="J70" s="1"/>
      <c r="K70" s="1"/>
    </row>
    <row r="71" spans="1:11" s="15" customFormat="1" ht="11.25">
      <c r="A71" s="11" t="s">
        <v>61</v>
      </c>
      <c r="B71" s="8" t="s">
        <v>54</v>
      </c>
      <c r="C71" s="47">
        <f>SUM(C72:C76)</f>
        <v>180691.3</v>
      </c>
      <c r="D71" s="16">
        <f>SUM(D72:D76)</f>
        <v>217849.39999999997</v>
      </c>
      <c r="E71" s="16">
        <f>SUM(E72:E76)</f>
        <v>208102.30000000002</v>
      </c>
      <c r="F71" s="9">
        <f t="shared" si="6"/>
        <v>95.52576229266643</v>
      </c>
      <c r="G71" s="7">
        <f t="shared" si="5"/>
        <v>115.17007182968966</v>
      </c>
      <c r="H71" s="1"/>
      <c r="I71" s="1"/>
      <c r="J71" s="1"/>
      <c r="K71" s="1"/>
    </row>
    <row r="72" spans="1:11" s="15" customFormat="1" ht="11.25">
      <c r="A72" s="17" t="s">
        <v>62</v>
      </c>
      <c r="B72" s="10" t="s">
        <v>63</v>
      </c>
      <c r="C72" s="58">
        <v>29289.3</v>
      </c>
      <c r="D72" s="5">
        <v>32181.5</v>
      </c>
      <c r="E72" s="5">
        <v>31346.5</v>
      </c>
      <c r="F72" s="14">
        <f t="shared" si="6"/>
        <v>97.40534157823593</v>
      </c>
      <c r="G72" s="18">
        <f t="shared" si="5"/>
        <v>107.0237253877696</v>
      </c>
      <c r="H72" s="1"/>
      <c r="I72" s="1"/>
      <c r="J72" s="1"/>
      <c r="K72" s="1"/>
    </row>
    <row r="73" spans="1:11" s="15" customFormat="1" ht="11.25">
      <c r="A73" s="17" t="s">
        <v>64</v>
      </c>
      <c r="B73" s="10" t="s">
        <v>65</v>
      </c>
      <c r="C73" s="58">
        <v>128721.5</v>
      </c>
      <c r="D73" s="5">
        <v>158868.9</v>
      </c>
      <c r="E73" s="5">
        <v>153078.6</v>
      </c>
      <c r="F73" s="14">
        <f t="shared" si="6"/>
        <v>96.3552967257909</v>
      </c>
      <c r="G73" s="18">
        <f t="shared" si="5"/>
        <v>118.92232455339628</v>
      </c>
      <c r="H73" s="1"/>
      <c r="I73" s="1"/>
      <c r="J73" s="1"/>
      <c r="K73" s="1"/>
    </row>
    <row r="74" spans="1:11" s="15" customFormat="1" ht="11.25">
      <c r="A74" s="17" t="s">
        <v>114</v>
      </c>
      <c r="B74" s="10" t="s">
        <v>115</v>
      </c>
      <c r="C74" s="58">
        <v>13034.8</v>
      </c>
      <c r="D74" s="5">
        <v>16708.3</v>
      </c>
      <c r="E74" s="19">
        <v>13912.8</v>
      </c>
      <c r="F74" s="14">
        <f t="shared" si="6"/>
        <v>83.26879455121107</v>
      </c>
      <c r="G74" s="18"/>
      <c r="H74" s="1"/>
      <c r="I74" s="1"/>
      <c r="J74" s="1"/>
      <c r="K74" s="1"/>
    </row>
    <row r="75" spans="1:11" s="15" customFormat="1" ht="11.25">
      <c r="A75" s="17" t="s">
        <v>66</v>
      </c>
      <c r="B75" s="10" t="s">
        <v>67</v>
      </c>
      <c r="C75" s="58">
        <v>10.5</v>
      </c>
      <c r="D75" s="5">
        <v>271.8</v>
      </c>
      <c r="E75" s="5">
        <v>271.7</v>
      </c>
      <c r="F75" s="14">
        <f t="shared" si="6"/>
        <v>99.96320824135393</v>
      </c>
      <c r="G75" s="18">
        <f t="shared" si="5"/>
        <v>2587.6190476190477</v>
      </c>
      <c r="H75" s="1"/>
      <c r="I75" s="1"/>
      <c r="J75" s="1"/>
      <c r="K75" s="1"/>
    </row>
    <row r="76" spans="1:11" s="15" customFormat="1" ht="11.25">
      <c r="A76" s="17" t="s">
        <v>68</v>
      </c>
      <c r="B76" s="10" t="s">
        <v>69</v>
      </c>
      <c r="C76" s="58">
        <v>9635.2</v>
      </c>
      <c r="D76" s="5">
        <v>9818.9</v>
      </c>
      <c r="E76" s="5">
        <v>9492.7</v>
      </c>
      <c r="F76" s="14">
        <f t="shared" si="6"/>
        <v>96.67783560276611</v>
      </c>
      <c r="G76" s="18">
        <f t="shared" si="5"/>
        <v>98.52104782464298</v>
      </c>
      <c r="H76" s="1"/>
      <c r="I76" s="1"/>
      <c r="J76" s="1"/>
      <c r="K76" s="1"/>
    </row>
    <row r="77" spans="1:11" s="15" customFormat="1" ht="11.25">
      <c r="A77" s="11" t="s">
        <v>70</v>
      </c>
      <c r="B77" s="8" t="s">
        <v>71</v>
      </c>
      <c r="C77" s="47">
        <f>SUM(C78:C79)</f>
        <v>33947.2</v>
      </c>
      <c r="D77" s="16">
        <f>SUM(D78:D79)</f>
        <v>47720</v>
      </c>
      <c r="E77" s="16">
        <f>SUM(E78:E79)</f>
        <v>39589.4</v>
      </c>
      <c r="F77" s="9">
        <f t="shared" si="6"/>
        <v>82.96186085498744</v>
      </c>
      <c r="G77" s="7">
        <f t="shared" si="5"/>
        <v>116.62051656690392</v>
      </c>
      <c r="H77" s="1"/>
      <c r="I77" s="1"/>
      <c r="J77" s="1"/>
      <c r="K77" s="1"/>
    </row>
    <row r="78" spans="1:11" s="15" customFormat="1" ht="11.25">
      <c r="A78" s="17" t="s">
        <v>72</v>
      </c>
      <c r="B78" s="10" t="s">
        <v>73</v>
      </c>
      <c r="C78" s="58">
        <v>27772.2</v>
      </c>
      <c r="D78" s="5">
        <v>40647.7</v>
      </c>
      <c r="E78" s="5">
        <v>32540.1</v>
      </c>
      <c r="F78" s="14">
        <f t="shared" si="6"/>
        <v>80.05397599372166</v>
      </c>
      <c r="G78" s="18">
        <f t="shared" si="5"/>
        <v>117.16788731177219</v>
      </c>
      <c r="H78" s="1"/>
      <c r="I78" s="1"/>
      <c r="J78" s="1"/>
      <c r="K78" s="1"/>
    </row>
    <row r="79" spans="1:11" s="15" customFormat="1" ht="22.5">
      <c r="A79" s="17" t="s">
        <v>74</v>
      </c>
      <c r="B79" s="10" t="s">
        <v>75</v>
      </c>
      <c r="C79" s="58">
        <v>6175</v>
      </c>
      <c r="D79" s="5">
        <v>7072.3</v>
      </c>
      <c r="E79" s="5">
        <v>7049.3</v>
      </c>
      <c r="F79" s="14">
        <f t="shared" si="6"/>
        <v>99.67478755143306</v>
      </c>
      <c r="G79" s="18">
        <f t="shared" si="5"/>
        <v>114.15870445344129</v>
      </c>
      <c r="H79" s="1"/>
      <c r="I79" s="1"/>
      <c r="J79" s="1"/>
      <c r="K79" s="1"/>
    </row>
    <row r="80" spans="1:11" s="15" customFormat="1" ht="11.25">
      <c r="A80" s="53" t="s">
        <v>76</v>
      </c>
      <c r="B80" s="39" t="s">
        <v>77</v>
      </c>
      <c r="C80" s="47">
        <f>SUM(C81:C83)</f>
        <v>2648.9</v>
      </c>
      <c r="D80" s="47">
        <f>SUM(D81:D83)</f>
        <v>2774.4</v>
      </c>
      <c r="E80" s="47">
        <f>SUM(E81:E83)</f>
        <v>2628.3</v>
      </c>
      <c r="F80" s="9">
        <f t="shared" si="6"/>
        <v>94.73399653979239</v>
      </c>
      <c r="G80" s="9">
        <f t="shared" si="5"/>
        <v>99.22231869832761</v>
      </c>
      <c r="H80" s="1"/>
      <c r="I80" s="1"/>
      <c r="J80" s="1"/>
      <c r="K80" s="1"/>
    </row>
    <row r="81" spans="1:11" s="15" customFormat="1" ht="11.25">
      <c r="A81" s="54" t="s">
        <v>78</v>
      </c>
      <c r="B81" s="55" t="s">
        <v>79</v>
      </c>
      <c r="C81" s="58">
        <v>501.6</v>
      </c>
      <c r="D81" s="5">
        <v>499</v>
      </c>
      <c r="E81" s="5">
        <v>498.3</v>
      </c>
      <c r="F81" s="14">
        <v>0</v>
      </c>
      <c r="G81" s="14">
        <f t="shared" si="5"/>
        <v>99.34210526315789</v>
      </c>
      <c r="H81" s="1"/>
      <c r="I81" s="1"/>
      <c r="J81" s="1"/>
      <c r="K81" s="1"/>
    </row>
    <row r="82" spans="1:11" s="15" customFormat="1" ht="11.25">
      <c r="A82" s="54" t="s">
        <v>80</v>
      </c>
      <c r="B82" s="55" t="s">
        <v>81</v>
      </c>
      <c r="C82" s="58">
        <v>1870.3</v>
      </c>
      <c r="D82" s="5">
        <v>1821.5</v>
      </c>
      <c r="E82" s="5">
        <v>1700</v>
      </c>
      <c r="F82" s="14">
        <f t="shared" si="6"/>
        <v>93.3296733461433</v>
      </c>
      <c r="G82" s="14">
        <f t="shared" si="5"/>
        <v>90.89450890231514</v>
      </c>
      <c r="H82" s="1"/>
      <c r="I82" s="1"/>
      <c r="J82" s="1"/>
      <c r="K82" s="1"/>
    </row>
    <row r="83" spans="1:11" s="15" customFormat="1" ht="11.25">
      <c r="A83" s="56" t="s">
        <v>82</v>
      </c>
      <c r="B83" s="55" t="s">
        <v>83</v>
      </c>
      <c r="C83" s="58">
        <v>277</v>
      </c>
      <c r="D83" s="5">
        <v>453.9</v>
      </c>
      <c r="E83" s="5">
        <v>430</v>
      </c>
      <c r="F83" s="14">
        <f t="shared" si="6"/>
        <v>94.73452302269223</v>
      </c>
      <c r="G83" s="14">
        <f t="shared" si="5"/>
        <v>155.2346570397112</v>
      </c>
      <c r="H83" s="1"/>
      <c r="I83" s="1"/>
      <c r="J83" s="1"/>
      <c r="K83" s="1"/>
    </row>
    <row r="84" spans="1:11" s="15" customFormat="1" ht="11.25">
      <c r="A84" s="53" t="s">
        <v>84</v>
      </c>
      <c r="B84" s="39" t="s">
        <v>85</v>
      </c>
      <c r="C84" s="47">
        <f>SUM(C85:C86)</f>
        <v>5318.1</v>
      </c>
      <c r="D84" s="48">
        <f>SUM(D85:D86)</f>
        <v>5808.6</v>
      </c>
      <c r="E84" s="48">
        <f>SUM(E85:E86)</f>
        <v>5575.3</v>
      </c>
      <c r="F84" s="9">
        <f t="shared" si="6"/>
        <v>95.98354164514686</v>
      </c>
      <c r="G84" s="9">
        <f t="shared" si="5"/>
        <v>104.83631372106579</v>
      </c>
      <c r="H84" s="1"/>
      <c r="I84" s="1"/>
      <c r="J84" s="1"/>
      <c r="K84" s="1"/>
    </row>
    <row r="85" spans="1:11" s="15" customFormat="1" ht="11.25">
      <c r="A85" s="56" t="s">
        <v>86</v>
      </c>
      <c r="B85" s="55" t="s">
        <v>87</v>
      </c>
      <c r="C85" s="58">
        <v>5318.1</v>
      </c>
      <c r="D85" s="5">
        <v>5808.6</v>
      </c>
      <c r="E85" s="5">
        <v>5575.3</v>
      </c>
      <c r="F85" s="14">
        <f t="shared" si="6"/>
        <v>95.98354164514686</v>
      </c>
      <c r="G85" s="14">
        <f t="shared" si="5"/>
        <v>104.83631372106579</v>
      </c>
      <c r="H85" s="1"/>
      <c r="I85" s="1"/>
      <c r="J85" s="1"/>
      <c r="K85" s="1"/>
    </row>
    <row r="86" spans="1:11" s="15" customFormat="1" ht="11.25">
      <c r="A86" s="56" t="s">
        <v>88</v>
      </c>
      <c r="B86" s="55" t="s">
        <v>89</v>
      </c>
      <c r="C86" s="58">
        <v>0</v>
      </c>
      <c r="D86" s="5">
        <v>0</v>
      </c>
      <c r="E86" s="5">
        <v>0</v>
      </c>
      <c r="F86" s="14" t="e">
        <f t="shared" si="6"/>
        <v>#DIV/0!</v>
      </c>
      <c r="G86" s="14" t="e">
        <f t="shared" si="5"/>
        <v>#DIV/0!</v>
      </c>
      <c r="H86" s="1"/>
      <c r="I86" s="1"/>
      <c r="J86" s="1"/>
      <c r="K86" s="1"/>
    </row>
    <row r="87" spans="1:11" s="15" customFormat="1" ht="11.25">
      <c r="A87" s="53" t="s">
        <v>90</v>
      </c>
      <c r="B87" s="39" t="s">
        <v>91</v>
      </c>
      <c r="C87" s="47">
        <f>C88</f>
        <v>1530</v>
      </c>
      <c r="D87" s="47">
        <f>D88</f>
        <v>1514.9</v>
      </c>
      <c r="E87" s="47">
        <f>E88</f>
        <v>1513.2</v>
      </c>
      <c r="F87" s="9">
        <f t="shared" si="6"/>
        <v>99.88778137170769</v>
      </c>
      <c r="G87" s="9">
        <f t="shared" si="5"/>
        <v>98.90196078431373</v>
      </c>
      <c r="H87" s="1"/>
      <c r="I87" s="1"/>
      <c r="J87" s="1"/>
      <c r="K87" s="1"/>
    </row>
    <row r="88" spans="1:11" s="15" customFormat="1" ht="11.25">
      <c r="A88" s="56" t="s">
        <v>92</v>
      </c>
      <c r="B88" s="55" t="s">
        <v>93</v>
      </c>
      <c r="C88" s="58">
        <v>1530</v>
      </c>
      <c r="D88" s="5">
        <v>1514.9</v>
      </c>
      <c r="E88" s="5">
        <v>1513.2</v>
      </c>
      <c r="F88" s="14">
        <f t="shared" si="6"/>
        <v>99.88778137170769</v>
      </c>
      <c r="G88" s="14">
        <f t="shared" si="5"/>
        <v>98.90196078431373</v>
      </c>
      <c r="H88" s="1"/>
      <c r="I88" s="1"/>
      <c r="J88" s="1"/>
      <c r="K88" s="1"/>
    </row>
    <row r="89" spans="1:11" s="15" customFormat="1" ht="22.5">
      <c r="A89" s="53" t="s">
        <v>94</v>
      </c>
      <c r="B89" s="39" t="s">
        <v>95</v>
      </c>
      <c r="C89" s="4">
        <f>C90</f>
        <v>7</v>
      </c>
      <c r="D89" s="4">
        <f>D90</f>
        <v>44.9</v>
      </c>
      <c r="E89" s="4">
        <f>E90</f>
        <v>5.6</v>
      </c>
      <c r="F89" s="9">
        <f>E89/D89*100</f>
        <v>12.472160356347437</v>
      </c>
      <c r="G89" s="9">
        <v>0</v>
      </c>
      <c r="H89" s="1"/>
      <c r="I89" s="1"/>
      <c r="J89" s="1"/>
      <c r="K89" s="1"/>
    </row>
    <row r="90" spans="1:11" s="15" customFormat="1" ht="22.5">
      <c r="A90" s="56" t="s">
        <v>96</v>
      </c>
      <c r="B90" s="55" t="s">
        <v>97</v>
      </c>
      <c r="C90" s="47">
        <v>7</v>
      </c>
      <c r="D90" s="5">
        <v>44.9</v>
      </c>
      <c r="E90" s="5">
        <v>5.6</v>
      </c>
      <c r="F90" s="14">
        <f t="shared" si="6"/>
        <v>12.472160356347437</v>
      </c>
      <c r="G90" s="14">
        <v>0</v>
      </c>
      <c r="H90" s="1"/>
      <c r="I90" s="1"/>
      <c r="J90" s="1"/>
      <c r="K90" s="1"/>
    </row>
    <row r="91" spans="1:7" ht="22.5">
      <c r="A91" s="53" t="s">
        <v>41</v>
      </c>
      <c r="B91" s="39" t="s">
        <v>29</v>
      </c>
      <c r="C91" s="47">
        <f>SUM(C92:C93)</f>
        <v>797.8</v>
      </c>
      <c r="D91" s="47">
        <f>SUM(D92:D93)</f>
        <v>862</v>
      </c>
      <c r="E91" s="47">
        <f>SUM(E92:E93)</f>
        <v>862</v>
      </c>
      <c r="F91" s="9">
        <f t="shared" si="6"/>
        <v>100</v>
      </c>
      <c r="G91" s="9">
        <f t="shared" si="5"/>
        <v>108.04712960641764</v>
      </c>
    </row>
    <row r="92" spans="1:7" ht="11.25">
      <c r="A92" s="54" t="s">
        <v>98</v>
      </c>
      <c r="B92" s="57" t="s">
        <v>99</v>
      </c>
      <c r="C92" s="58">
        <v>797.8</v>
      </c>
      <c r="D92" s="5">
        <v>862</v>
      </c>
      <c r="E92" s="5">
        <v>862</v>
      </c>
      <c r="F92" s="14">
        <f t="shared" si="6"/>
        <v>100</v>
      </c>
      <c r="G92" s="14">
        <f t="shared" si="5"/>
        <v>108.04712960641764</v>
      </c>
    </row>
    <row r="93" spans="1:11" s="15" customFormat="1" ht="22.5">
      <c r="A93" s="54" t="s">
        <v>46</v>
      </c>
      <c r="B93" s="55" t="s">
        <v>100</v>
      </c>
      <c r="C93" s="58">
        <v>0</v>
      </c>
      <c r="D93" s="5">
        <v>0</v>
      </c>
      <c r="E93" s="5">
        <v>0</v>
      </c>
      <c r="F93" s="14" t="e">
        <f t="shared" si="6"/>
        <v>#DIV/0!</v>
      </c>
      <c r="G93" s="14" t="e">
        <f t="shared" si="5"/>
        <v>#DIV/0!</v>
      </c>
      <c r="H93" s="1"/>
      <c r="I93" s="1"/>
      <c r="J93" s="1"/>
      <c r="K93" s="1"/>
    </row>
    <row r="94" spans="1:7" ht="11.25">
      <c r="A94" s="22"/>
      <c r="B94" s="39" t="s">
        <v>28</v>
      </c>
      <c r="C94" s="49">
        <f>C54+C61+C63+C68+C71+C77+C80+C84+C87+C89+C91</f>
        <v>281008</v>
      </c>
      <c r="D94" s="49">
        <f>D54+D61+D63+D68+D71+D77+D80+D84+D87+D89+D91</f>
        <v>345920</v>
      </c>
      <c r="E94" s="49">
        <f>E54+E61+E63+E68+E71+E77+E80+E84+E87+E89+E91</f>
        <v>325545.7</v>
      </c>
      <c r="F94" s="9">
        <f t="shared" si="6"/>
        <v>94.11011216466235</v>
      </c>
      <c r="G94" s="9">
        <f t="shared" si="5"/>
        <v>115.84926407789102</v>
      </c>
    </row>
    <row r="95" spans="1:7" ht="22.5">
      <c r="A95" s="22"/>
      <c r="B95" s="39" t="s">
        <v>21</v>
      </c>
      <c r="C95" s="59">
        <f>C52-C94</f>
        <v>4392.299999999988</v>
      </c>
      <c r="D95" s="4">
        <f>D52-D94</f>
        <v>-11061</v>
      </c>
      <c r="E95" s="4">
        <f>E52-E94</f>
        <v>-8458.399999999965</v>
      </c>
      <c r="F95" s="9">
        <f t="shared" si="6"/>
        <v>76.47048187324803</v>
      </c>
      <c r="G95" s="9">
        <f t="shared" si="5"/>
        <v>-192.5733670286635</v>
      </c>
    </row>
    <row r="96" spans="1:11" s="36" customFormat="1" ht="11.25">
      <c r="A96" s="22"/>
      <c r="B96" s="67" t="s">
        <v>30</v>
      </c>
      <c r="C96" s="67"/>
      <c r="D96" s="67"/>
      <c r="E96" s="67"/>
      <c r="F96" s="67"/>
      <c r="G96" s="21"/>
      <c r="H96" s="35"/>
      <c r="I96" s="35"/>
      <c r="J96" s="35"/>
      <c r="K96" s="35"/>
    </row>
    <row r="97" spans="1:11" s="36" customFormat="1" ht="11.25">
      <c r="A97" s="22"/>
      <c r="B97" s="60" t="s">
        <v>118</v>
      </c>
      <c r="C97" s="21">
        <v>-4392.3</v>
      </c>
      <c r="D97" s="50">
        <v>11061</v>
      </c>
      <c r="E97" s="50">
        <v>8458.4</v>
      </c>
      <c r="F97" s="21"/>
      <c r="G97" s="21"/>
      <c r="H97" s="35"/>
      <c r="I97" s="35"/>
      <c r="J97" s="35"/>
      <c r="K97" s="35"/>
    </row>
    <row r="98" spans="1:11" s="52" customFormat="1" ht="22.5">
      <c r="A98" s="61"/>
      <c r="B98" s="62" t="s">
        <v>22</v>
      </c>
      <c r="C98" s="62"/>
      <c r="D98" s="20">
        <v>2000</v>
      </c>
      <c r="E98" s="20"/>
      <c r="F98" s="51"/>
      <c r="G98" s="51"/>
      <c r="H98" s="35"/>
      <c r="I98" s="35"/>
      <c r="J98" s="35"/>
      <c r="K98" s="35"/>
    </row>
    <row r="99" spans="1:11" s="52" customFormat="1" ht="22.5">
      <c r="A99" s="61"/>
      <c r="B99" s="55" t="s">
        <v>23</v>
      </c>
      <c r="C99" s="62">
        <v>0</v>
      </c>
      <c r="D99" s="20">
        <v>-2000</v>
      </c>
      <c r="E99" s="20">
        <v>-2000</v>
      </c>
      <c r="F99" s="51"/>
      <c r="G99" s="51"/>
      <c r="H99" s="35"/>
      <c r="I99" s="35"/>
      <c r="J99" s="35"/>
      <c r="K99" s="35"/>
    </row>
    <row r="100" spans="1:11" s="52" customFormat="1" ht="22.5">
      <c r="A100" s="61"/>
      <c r="B100" s="62" t="s">
        <v>2</v>
      </c>
      <c r="C100" s="62"/>
      <c r="D100" s="20"/>
      <c r="E100" s="20"/>
      <c r="F100" s="51"/>
      <c r="G100" s="51"/>
      <c r="H100" s="35"/>
      <c r="I100" s="35"/>
      <c r="J100" s="35"/>
      <c r="K100" s="35"/>
    </row>
    <row r="101" spans="1:11" s="52" customFormat="1" ht="22.5">
      <c r="A101" s="61"/>
      <c r="B101" s="62" t="s">
        <v>3</v>
      </c>
      <c r="C101" s="20">
        <v>-4392.3</v>
      </c>
      <c r="D101" s="52">
        <v>13061</v>
      </c>
      <c r="E101" s="20">
        <v>10458.4</v>
      </c>
      <c r="F101" s="51"/>
      <c r="G101" s="51"/>
      <c r="H101" s="35"/>
      <c r="I101" s="35"/>
      <c r="J101" s="35"/>
      <c r="K101" s="35"/>
    </row>
    <row r="102" spans="1:11" s="36" customFormat="1" ht="11.25">
      <c r="A102" s="22"/>
      <c r="B102" s="39" t="s">
        <v>28</v>
      </c>
      <c r="C102" s="4">
        <f>SUM(C98:C101)</f>
        <v>-4392.3</v>
      </c>
      <c r="D102" s="4">
        <f>SUM(D98:D101)</f>
        <v>13061</v>
      </c>
      <c r="E102" s="4">
        <f>SUM(E98:E101)</f>
        <v>8458.4</v>
      </c>
      <c r="F102" s="9"/>
      <c r="G102" s="9"/>
      <c r="H102" s="35"/>
      <c r="I102" s="35"/>
      <c r="J102" s="35"/>
      <c r="K102" s="35"/>
    </row>
    <row r="103" spans="1:11" s="36" customFormat="1" ht="45" customHeight="1">
      <c r="A103" s="63" t="s">
        <v>101</v>
      </c>
      <c r="B103" s="64"/>
      <c r="C103" s="64"/>
      <c r="D103" s="64"/>
      <c r="E103" s="64"/>
      <c r="F103" s="64"/>
      <c r="G103" s="64"/>
      <c r="H103" s="35"/>
      <c r="I103" s="35"/>
      <c r="J103" s="35"/>
      <c r="K103" s="35"/>
    </row>
    <row r="104" spans="2:11" s="36" customFormat="1" ht="11.25">
      <c r="B104" s="35"/>
      <c r="C104" s="35"/>
      <c r="D104" s="35"/>
      <c r="E104" s="35"/>
      <c r="H104" s="35"/>
      <c r="I104" s="35"/>
      <c r="J104" s="35"/>
      <c r="K104" s="35"/>
    </row>
    <row r="105" spans="2:11" s="36" customFormat="1" ht="11.25">
      <c r="B105" s="35"/>
      <c r="C105" s="35"/>
      <c r="D105" s="35"/>
      <c r="E105" s="35"/>
      <c r="H105" s="35"/>
      <c r="I105" s="35"/>
      <c r="J105" s="35"/>
      <c r="K105" s="35"/>
    </row>
    <row r="106" spans="2:11" s="36" customFormat="1" ht="11.25">
      <c r="B106" s="35"/>
      <c r="C106" s="35"/>
      <c r="D106" s="35"/>
      <c r="E106" s="35"/>
      <c r="H106" s="35"/>
      <c r="I106" s="35"/>
      <c r="J106" s="35"/>
      <c r="K106" s="35"/>
    </row>
    <row r="107" spans="2:11" s="36" customFormat="1" ht="11.25">
      <c r="B107" s="35"/>
      <c r="C107" s="35"/>
      <c r="D107" s="35"/>
      <c r="E107" s="35"/>
      <c r="H107" s="35"/>
      <c r="I107" s="35"/>
      <c r="J107" s="35"/>
      <c r="K107" s="35"/>
    </row>
    <row r="108" spans="2:11" s="36" customFormat="1" ht="11.25">
      <c r="B108" s="35"/>
      <c r="C108" s="35"/>
      <c r="D108" s="35"/>
      <c r="E108" s="35"/>
      <c r="H108" s="35"/>
      <c r="I108" s="35"/>
      <c r="J108" s="35"/>
      <c r="K108" s="35"/>
    </row>
    <row r="109" spans="2:11" s="36" customFormat="1" ht="11.25">
      <c r="B109" s="35"/>
      <c r="C109" s="35"/>
      <c r="D109" s="35"/>
      <c r="E109" s="35"/>
      <c r="H109" s="35"/>
      <c r="I109" s="35"/>
      <c r="J109" s="35"/>
      <c r="K109" s="35"/>
    </row>
    <row r="110" spans="2:11" s="36" customFormat="1" ht="11.25">
      <c r="B110" s="35"/>
      <c r="C110" s="35"/>
      <c r="D110" s="35"/>
      <c r="E110" s="35"/>
      <c r="H110" s="35"/>
      <c r="I110" s="35"/>
      <c r="J110" s="35"/>
      <c r="K110" s="35"/>
    </row>
  </sheetData>
  <sheetProtection/>
  <mergeCells count="19">
    <mergeCell ref="A7:G10"/>
    <mergeCell ref="A1:G1"/>
    <mergeCell ref="A3:B3"/>
    <mergeCell ref="C3:E3"/>
    <mergeCell ref="F3:G3"/>
    <mergeCell ref="A4:B4"/>
    <mergeCell ref="A5:B5"/>
    <mergeCell ref="A6:B6"/>
    <mergeCell ref="A2:G2"/>
    <mergeCell ref="A103:G103"/>
    <mergeCell ref="C4:E4"/>
    <mergeCell ref="C5:E5"/>
    <mergeCell ref="C6:E6"/>
    <mergeCell ref="F6:G6"/>
    <mergeCell ref="F5:G5"/>
    <mergeCell ref="F4:G4"/>
    <mergeCell ref="B13:F13"/>
    <mergeCell ref="B53:F53"/>
    <mergeCell ref="B96:F96"/>
  </mergeCells>
  <printOptions horizontalCentered="1"/>
  <pageMargins left="0.5905511811023623" right="0.3937007874015748" top="0.5511811023622047" bottom="0.5905511811023623" header="0.5905511811023623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2022-04-11T11:32:21Z</cp:lastPrinted>
  <dcterms:created xsi:type="dcterms:W3CDTF">2009-04-17T07:03:32Z</dcterms:created>
  <dcterms:modified xsi:type="dcterms:W3CDTF">2022-04-11T11:49:42Z</dcterms:modified>
  <cp:category/>
  <cp:version/>
  <cp:contentType/>
  <cp:contentStatus/>
</cp:coreProperties>
</file>